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ya/Documents/Med School Related/Surgical Skills/Surgical Skills Days/Advanced Open Skills/R2 Skills Competition/"/>
    </mc:Choice>
  </mc:AlternateContent>
  <xr:revisionPtr revIDLastSave="0" documentId="13_ncr:1_{A2BC4A11-9F9E-7244-A2D2-E1AED33A8EDE}" xr6:coauthVersionLast="47" xr6:coauthVersionMax="47" xr10:uidLastSave="{00000000-0000-0000-0000-000000000000}"/>
  <bookViews>
    <workbookView xWindow="740" yWindow="560" windowWidth="25340" windowHeight="15760" xr2:uid="{98A1DDE6-964A-394C-A4FA-CD80F9703C86}"/>
  </bookViews>
  <sheets>
    <sheet name="Inputs" sheetId="1" r:id="rId1"/>
    <sheet name="Scoring Calculator" sheetId="6" r:id="rId2"/>
  </sheets>
  <definedNames>
    <definedName name="_xlnm.Print_Area" localSheetId="0">Inputs!$A$1:$F$102</definedName>
    <definedName name="_xlnm.Print_Area" localSheetId="1">'Scoring Calculator'!$A$1:$M$38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6" l="1"/>
  <c r="G30" i="6"/>
  <c r="G28" i="6"/>
  <c r="D33" i="6"/>
  <c r="G33" i="6" s="1"/>
  <c r="D32" i="6"/>
  <c r="G32" i="6" s="1"/>
  <c r="D31" i="6"/>
  <c r="D30" i="6"/>
  <c r="D29" i="6"/>
  <c r="G29" i="6" s="1"/>
  <c r="D28" i="6"/>
  <c r="E100" i="1"/>
  <c r="F89" i="1"/>
  <c r="F62" i="1"/>
  <c r="F48" i="1"/>
  <c r="F102" i="1"/>
  <c r="F75" i="1"/>
  <c r="F34" i="1"/>
  <c r="F100" i="1"/>
  <c r="C33" i="6" s="1"/>
  <c r="F73" i="1"/>
  <c r="F87" i="1"/>
  <c r="F60" i="1"/>
  <c r="F46" i="1"/>
  <c r="F32" i="1"/>
  <c r="C28" i="6" s="1"/>
  <c r="F28" i="6" s="1"/>
  <c r="I28" i="6" s="1"/>
  <c r="E32" i="1"/>
  <c r="M28" i="6"/>
  <c r="F99" i="1"/>
  <c r="F98" i="1"/>
  <c r="F97" i="1"/>
  <c r="F96" i="1"/>
  <c r="F95" i="1"/>
  <c r="F94" i="1"/>
  <c r="F86" i="1"/>
  <c r="F85" i="1"/>
  <c r="F84" i="1"/>
  <c r="F83" i="1"/>
  <c r="F82" i="1"/>
  <c r="F81" i="1"/>
  <c r="F80" i="1"/>
  <c r="F72" i="1"/>
  <c r="F71" i="1"/>
  <c r="F70" i="1"/>
  <c r="F69" i="1"/>
  <c r="F68" i="1"/>
  <c r="F67" i="1"/>
  <c r="F59" i="1"/>
  <c r="F58" i="1"/>
  <c r="F57" i="1"/>
  <c r="F56" i="1"/>
  <c r="F55" i="1"/>
  <c r="F54" i="1"/>
  <c r="F53" i="1"/>
  <c r="F45" i="1"/>
  <c r="F44" i="1"/>
  <c r="F43" i="1"/>
  <c r="F42" i="1"/>
  <c r="F41" i="1"/>
  <c r="F40" i="1"/>
  <c r="F39" i="1"/>
  <c r="F31" i="1"/>
  <c r="F30" i="1"/>
  <c r="F29" i="1"/>
  <c r="F28" i="1"/>
  <c r="F27" i="1"/>
  <c r="F26" i="1"/>
  <c r="C24" i="6"/>
  <c r="C23" i="6"/>
  <c r="F33" i="6" l="1"/>
  <c r="I33" i="6" s="1"/>
  <c r="D34" i="6"/>
  <c r="G34" i="6" s="1"/>
  <c r="F1" i="1"/>
  <c r="E87" i="1"/>
  <c r="C32" i="6" s="1"/>
  <c r="F32" i="6" s="1"/>
  <c r="I32" i="6" s="1"/>
  <c r="E60" i="1"/>
  <c r="C30" i="6" s="1"/>
  <c r="F30" i="6" s="1"/>
  <c r="I30" i="6" s="1"/>
  <c r="E46" i="1"/>
  <c r="C29" i="6" s="1"/>
  <c r="E73" i="1"/>
  <c r="C31" i="6" s="1"/>
  <c r="F31" i="6" s="1"/>
  <c r="I31" i="6" s="1"/>
  <c r="L29" i="6"/>
  <c r="M1" i="6"/>
  <c r="F29" i="6" l="1"/>
  <c r="I29" i="6" s="1"/>
  <c r="C34" i="6"/>
  <c r="F34" i="6" s="1"/>
  <c r="I34" i="6" s="1"/>
</calcChain>
</file>

<file path=xl/sharedStrings.xml><?xml version="1.0" encoding="utf-8"?>
<sst xmlns="http://schemas.openxmlformats.org/spreadsheetml/2006/main" count="175" uniqueCount="86">
  <si>
    <t>TASK 1: Suture Tying without Needle</t>
  </si>
  <si>
    <t>Throwing knot</t>
  </si>
  <si>
    <t>Atraumatic technique</t>
  </si>
  <si>
    <t>Maintenance of post</t>
  </si>
  <si>
    <t>Overall rating</t>
  </si>
  <si>
    <t>TASK 2: Suture Tying with Needle</t>
  </si>
  <si>
    <t>Suture gathering</t>
  </si>
  <si>
    <t>Gently allowing needles through without catching</t>
  </si>
  <si>
    <t>Suture sliding</t>
  </si>
  <si>
    <t>TASK 3:  Pitch-and-Catch (superficial)</t>
  </si>
  <si>
    <t>Loading the needle with correct angle</t>
  </si>
  <si>
    <t>Releasing the needle in atraumatic fashion</t>
  </si>
  <si>
    <t>Grasping the needle in the forceps and atraumatic removal of the needle from the tissue</t>
  </si>
  <si>
    <t>Following the curve of the needle</t>
  </si>
  <si>
    <t>Reloading the needle in the correct angle for the next stitch</t>
  </si>
  <si>
    <t>TASK 4:  Push-push-pull (superficial)</t>
  </si>
  <si>
    <t>Pushing the needle through the tissue in atraumatic fashion</t>
  </si>
  <si>
    <t>Reloading the needle in the correct orientation for the next stitch</t>
  </si>
  <si>
    <t>TASK 5:  Pitch-and-catch (deep)</t>
  </si>
  <si>
    <t>Coordinated transfer of the needle between the forceps and needle holder</t>
  </si>
  <si>
    <t>TASK 6:  Push-push-pull (deep)</t>
  </si>
  <si>
    <t>Unable to complete task</t>
  </si>
  <si>
    <t>Completed task w/ major errors</t>
  </si>
  <si>
    <t>Completed task w/ minor errors</t>
  </si>
  <si>
    <t>Proficient, no errors, some awkward moves</t>
  </si>
  <si>
    <t>Expert, no errors, smooth and efficient</t>
  </si>
  <si>
    <t>Advanced Training for Open Surgical Skills</t>
  </si>
  <si>
    <t>EXPERT DATA</t>
  </si>
  <si>
    <t>Suture tying without needle</t>
  </si>
  <si>
    <t>Suture tying with needle</t>
  </si>
  <si>
    <t>Pitch and catch (superficial)</t>
  </si>
  <si>
    <t>Push-push-pull (superficial)</t>
  </si>
  <si>
    <t>Pitch and catch (deep)</t>
  </si>
  <si>
    <t>Push-push-pull (deep)</t>
  </si>
  <si>
    <t>Score</t>
  </si>
  <si>
    <t>Time</t>
  </si>
  <si>
    <t>Mean</t>
  </si>
  <si>
    <t>SD</t>
  </si>
  <si>
    <t>TRAINEE DATA</t>
  </si>
  <si>
    <t>Score (points)</t>
  </si>
  <si>
    <t>Time (seconds)</t>
  </si>
  <si>
    <t>Weights for Composite Score:</t>
  </si>
  <si>
    <t>Score (1-5)</t>
  </si>
  <si>
    <t>1)</t>
  </si>
  <si>
    <t>2)</t>
  </si>
  <si>
    <t>3)</t>
  </si>
  <si>
    <t>4)</t>
  </si>
  <si>
    <t>5)</t>
  </si>
  <si>
    <t>6)</t>
  </si>
  <si>
    <t>7)</t>
  </si>
  <si>
    <t>Description</t>
  </si>
  <si>
    <t>Time (Seconds)</t>
  </si>
  <si>
    <t>Scoring Inputs</t>
  </si>
  <si>
    <t>Scoring Calculation</t>
  </si>
  <si>
    <t>PGY-Level:</t>
  </si>
  <si>
    <t>Resident name:</t>
  </si>
  <si>
    <t>Raw Score 
(points)</t>
  </si>
  <si>
    <t>Time 
(seconds)</t>
  </si>
  <si>
    <t>Converted Score (Calculated)</t>
  </si>
  <si>
    <t>Notes on Converted Score:</t>
  </si>
  <si>
    <t>Technique Only</t>
  </si>
  <si>
    <t>Technique/Time Composite</t>
  </si>
  <si>
    <t>Time Only</t>
  </si>
  <si>
    <t>Technique</t>
  </si>
  <si>
    <t>https://jamanetwork.com/journals/jamanetworkopen/fullarticle/2795873</t>
  </si>
  <si>
    <t>Source:</t>
  </si>
  <si>
    <t>Performance Data (Autoimported)</t>
  </si>
  <si>
    <t>Micro-skill</t>
  </si>
  <si>
    <t>Total (Sum of Scores for All Micro-Skills)</t>
  </si>
  <si>
    <t>Coordinated transfer of the needle between the foreceps and needle holder</t>
  </si>
  <si>
    <t>Pushing needle through tissue in atraumatic fashion</t>
  </si>
  <si>
    <t xml:space="preserve">   - A converted score of 50 is at the mean expert performance (a score greater than 50 reflects learner performance that exceeded the mean expert performance)</t>
  </si>
  <si>
    <t xml:space="preserve">   - For every 10 points below 50, the score is 1 standard deviation away from mean expert performance (i.e., a score of 30 is 2 standard deviations away from mean expert performance)</t>
  </si>
  <si>
    <t xml:space="preserve">   - The composite score is based on user-specified weights of technique/time; only the technique weight needs to be entered and the time weight will auto-populate</t>
  </si>
  <si>
    <t>Cell color key:</t>
  </si>
  <si>
    <t xml:space="preserve">   - A negative converted score is possible; for example a converted score of -10 is 6 standard deviations away from mean expert performance</t>
  </si>
  <si>
    <t>6 Tasks Combined</t>
  </si>
  <si>
    <t>Blue Boxes = Calculated Fields</t>
  </si>
  <si>
    <t>Grey Boxes = Inputs</t>
  </si>
  <si>
    <t>More than 3 SD below expert mean (converted score &lt;20)</t>
  </si>
  <si>
    <t>At or above expert mean (converted score 50+)</t>
  </si>
  <si>
    <t>1-3 SD below expert mean (converted score 20-39)</t>
  </si>
  <si>
    <t>0-1 SD below expert mean (converted score 40-49)</t>
  </si>
  <si>
    <t>Converted Score Color Key:</t>
  </si>
  <si>
    <t>Performance data missing</t>
  </si>
  <si>
    <t>Input data into all grey cells; please do not edit any cell that is not a grey input cell.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</si>
</sst>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9"/>
      <color theme="1"/>
      <name val="Garamond"/>
      <family val="1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Garamond"/>
      <family val="1"/>
    </font>
    <font>
      <sz val="11"/>
      <color theme="1"/>
      <name val="Garamond"/>
      <family val="1"/>
    </font>
    <font>
      <b/>
      <i/>
      <sz val="11"/>
      <color theme="1"/>
      <name val="Garamond"/>
      <family val="1"/>
    </font>
    <font>
      <sz val="12"/>
      <color theme="0"/>
      <name val="Garamond"/>
      <family val="1"/>
    </font>
    <font>
      <sz val="12"/>
      <color theme="4"/>
      <name val="Garamond"/>
      <family val="1"/>
    </font>
    <font>
      <b/>
      <u/>
      <sz val="12"/>
      <color theme="1"/>
      <name val="Garamond"/>
      <family val="1"/>
    </font>
    <font>
      <u/>
      <sz val="12"/>
      <color theme="10"/>
      <name val="Calibri"/>
      <family val="2"/>
      <scheme val="minor"/>
    </font>
    <font>
      <sz val="12"/>
      <color rgb="FFFF0000"/>
      <name val="Garamond"/>
      <family val="1"/>
    </font>
    <font>
      <b/>
      <sz val="12"/>
      <color rgb="FFFF0000"/>
      <name val="Garamond"/>
      <family val="1"/>
    </font>
    <font>
      <u/>
      <sz val="12"/>
      <color theme="10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6" fillId="0" borderId="0" xfId="0" applyFont="1"/>
    <xf numFmtId="164" fontId="6" fillId="0" borderId="0" xfId="1" applyNumberFormat="1" applyFont="1"/>
    <xf numFmtId="165" fontId="7" fillId="0" borderId="0" xfId="0" applyNumberFormat="1" applyFont="1"/>
    <xf numFmtId="0" fontId="7" fillId="0" borderId="0" xfId="0" applyFont="1"/>
    <xf numFmtId="0" fontId="7" fillId="0" borderId="1" xfId="0" applyFont="1" applyBorder="1"/>
    <xf numFmtId="164" fontId="7" fillId="0" borderId="1" xfId="1" applyNumberFormat="1" applyFont="1" applyBorder="1"/>
    <xf numFmtId="164" fontId="7" fillId="0" borderId="0" xfId="1" applyNumberFormat="1" applyFont="1"/>
    <xf numFmtId="0" fontId="8" fillId="0" borderId="0" xfId="0" applyFont="1"/>
    <xf numFmtId="164" fontId="8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0" fontId="5" fillId="3" borderId="0" xfId="0" applyFont="1" applyFill="1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3" xfId="0" applyFont="1" applyBorder="1"/>
    <xf numFmtId="0" fontId="2" fillId="0" borderId="1" xfId="0" applyFont="1" applyBorder="1"/>
    <xf numFmtId="0" fontId="2" fillId="0" borderId="0" xfId="0" applyFont="1"/>
    <xf numFmtId="0" fontId="9" fillId="3" borderId="0" xfId="0" applyFont="1" applyFill="1"/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0" fillId="0" borderId="0" xfId="0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2" fontId="1" fillId="0" borderId="0" xfId="0" applyNumberFormat="1" applyFont="1" applyAlignment="1">
      <alignment horizontal="left"/>
    </xf>
    <xf numFmtId="2" fontId="0" fillId="0" borderId="0" xfId="0" applyNumberFormat="1"/>
    <xf numFmtId="0" fontId="10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4" fillId="0" borderId="0" xfId="0" applyFont="1"/>
    <xf numFmtId="0" fontId="15" fillId="0" borderId="0" xfId="3" applyFont="1"/>
    <xf numFmtId="0" fontId="13" fillId="0" borderId="0" xfId="0" applyFont="1"/>
    <xf numFmtId="0" fontId="11" fillId="0" borderId="0" xfId="0" applyFont="1"/>
    <xf numFmtId="2" fontId="1" fillId="0" borderId="1" xfId="0" applyNumberFormat="1" applyFont="1" applyBorder="1" applyAlignment="1">
      <alignment horizontal="left"/>
    </xf>
    <xf numFmtId="2" fontId="1" fillId="8" borderId="0" xfId="0" applyNumberFormat="1" applyFont="1" applyFill="1" applyAlignment="1">
      <alignment horizontal="left"/>
    </xf>
    <xf numFmtId="9" fontId="1" fillId="8" borderId="0" xfId="2" applyFont="1" applyFill="1" applyAlignment="1">
      <alignment horizontal="left"/>
    </xf>
    <xf numFmtId="0" fontId="1" fillId="8" borderId="0" xfId="0" applyFont="1" applyFill="1" applyAlignment="1">
      <alignment horizontal="left"/>
    </xf>
    <xf numFmtId="0" fontId="1" fillId="8" borderId="1" xfId="0" applyFont="1" applyFill="1" applyBorder="1" applyAlignment="1">
      <alignment horizontal="left"/>
    </xf>
    <xf numFmtId="0" fontId="2" fillId="8" borderId="0" xfId="0" applyFont="1" applyFill="1" applyAlignment="1">
      <alignment horizontal="center"/>
    </xf>
    <xf numFmtId="0" fontId="10" fillId="5" borderId="0" xfId="0" applyFont="1" applyFill="1" applyAlignment="1">
      <alignment horizontal="left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9" fontId="1" fillId="5" borderId="0" xfId="2" applyFont="1" applyFill="1" applyAlignment="1" applyProtection="1">
      <alignment horizontal="left"/>
      <protection locked="0"/>
    </xf>
    <xf numFmtId="1" fontId="1" fillId="9" borderId="0" xfId="0" applyNumberFormat="1" applyFont="1" applyFill="1" applyAlignment="1">
      <alignment horizontal="left"/>
    </xf>
    <xf numFmtId="1" fontId="1" fillId="9" borderId="1" xfId="0" applyNumberFormat="1" applyFont="1" applyFill="1" applyBorder="1" applyAlignment="1">
      <alignment horizontal="left"/>
    </xf>
    <xf numFmtId="2" fontId="1" fillId="8" borderId="0" xfId="0" applyNumberFormat="1" applyFont="1" applyFill="1"/>
    <xf numFmtId="0" fontId="1" fillId="5" borderId="0" xfId="0" applyFont="1" applyFill="1"/>
    <xf numFmtId="0" fontId="11" fillId="9" borderId="0" xfId="0" applyFont="1" applyFill="1"/>
    <xf numFmtId="0" fontId="1" fillId="9" borderId="0" xfId="0" applyFont="1" applyFill="1"/>
    <xf numFmtId="0" fontId="0" fillId="9" borderId="0" xfId="0" applyFill="1"/>
    <xf numFmtId="0" fontId="1" fillId="9" borderId="0" xfId="0" quotePrefix="1" applyFont="1" applyFill="1"/>
    <xf numFmtId="0" fontId="1" fillId="8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0"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FDE5D7"/>
        </patternFill>
      </fill>
    </dxf>
    <dxf>
      <fill>
        <patternFill>
          <bgColor rgb="FFFFF3CC"/>
        </patternFill>
      </fill>
    </dxf>
    <dxf>
      <fill>
        <patternFill>
          <bgColor rgb="FFE1EFDA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FDE5D7"/>
        </patternFill>
      </fill>
    </dxf>
    <dxf>
      <fill>
        <patternFill>
          <bgColor rgb="FFFFF3CC"/>
        </patternFill>
      </fill>
    </dxf>
    <dxf>
      <fill>
        <patternFill>
          <bgColor rgb="FFE1EFDA"/>
        </patternFill>
      </fill>
    </dxf>
  </dxfs>
  <tableStyles count="0" defaultTableStyle="TableStyleMedium2" defaultPivotStyle="PivotStyleLight16"/>
  <colors>
    <mruColors>
      <color rgb="FFFFF3CC"/>
      <color rgb="FFFDE5D7"/>
      <color rgb="FFE1EFDA"/>
      <color rgb="FFF5EAC4"/>
      <color rgb="FFDDC8BC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jamanetwork.com/journals/jamanetworkopen/fullarticle/2795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11BBE-3EAB-FF46-A6A6-BAC45B349EC2}">
  <sheetPr>
    <pageSetUpPr fitToPage="1"/>
  </sheetPr>
  <dimension ref="A1:F102"/>
  <sheetViews>
    <sheetView showGridLines="0" tabSelected="1" zoomScaleNormal="100" workbookViewId="0"/>
  </sheetViews>
  <sheetFormatPr baseColWidth="10" defaultRowHeight="16" x14ac:dyDescent="0.2"/>
  <cols>
    <col min="1" max="1" width="10.83203125" style="3"/>
    <col min="2" max="2" width="3.83203125" style="3" customWidth="1"/>
    <col min="3" max="3" width="10.6640625" style="3" customWidth="1"/>
    <col min="4" max="4" width="69.1640625" style="3" customWidth="1"/>
    <col min="5" max="5" width="17.6640625" style="40" customWidth="1"/>
    <col min="6" max="16384" width="10.83203125" style="3"/>
  </cols>
  <sheetData>
    <row r="1" spans="1:6" s="8" customFormat="1" ht="22.5" customHeight="1" x14ac:dyDescent="0.25">
      <c r="A1" s="5" t="s">
        <v>26</v>
      </c>
      <c r="B1" s="5"/>
      <c r="C1" s="5"/>
      <c r="D1" s="5"/>
      <c r="E1" s="36"/>
      <c r="F1" s="7">
        <f ca="1">NOW()</f>
        <v>44962.469994560182</v>
      </c>
    </row>
    <row r="2" spans="1:6" s="8" customFormat="1" ht="3" customHeight="1" x14ac:dyDescent="0.2">
      <c r="A2" s="9"/>
      <c r="B2" s="9"/>
      <c r="C2" s="9"/>
      <c r="D2" s="9"/>
      <c r="E2" s="37"/>
      <c r="F2" s="9"/>
    </row>
    <row r="3" spans="1:6" s="8" customFormat="1" ht="0.75" customHeight="1" x14ac:dyDescent="0.2">
      <c r="E3" s="38"/>
    </row>
    <row r="4" spans="1:6" s="8" customFormat="1" ht="15" x14ac:dyDescent="0.2">
      <c r="A4" s="12" t="s">
        <v>52</v>
      </c>
      <c r="B4" s="12"/>
      <c r="C4" s="12"/>
      <c r="D4" s="12"/>
      <c r="E4" s="39"/>
      <c r="F4" s="12"/>
    </row>
    <row r="5" spans="1:6" x14ac:dyDescent="0.2">
      <c r="D5" s="47" t="s">
        <v>74</v>
      </c>
    </row>
    <row r="6" spans="1:6" x14ac:dyDescent="0.2">
      <c r="D6" s="54" t="s">
        <v>78</v>
      </c>
    </row>
    <row r="7" spans="1:6" x14ac:dyDescent="0.2">
      <c r="D7" s="49" t="s">
        <v>77</v>
      </c>
    </row>
    <row r="9" spans="1:6" x14ac:dyDescent="0.2">
      <c r="B9" s="44" t="s">
        <v>85</v>
      </c>
    </row>
    <row r="11" spans="1:6" x14ac:dyDescent="0.2">
      <c r="B11" s="20" t="s">
        <v>55</v>
      </c>
      <c r="C11" s="35"/>
      <c r="D11" s="55"/>
    </row>
    <row r="12" spans="1:6" x14ac:dyDescent="0.2">
      <c r="B12" s="20" t="s">
        <v>54</v>
      </c>
      <c r="C12" s="35"/>
      <c r="D12" s="55"/>
    </row>
    <row r="15" spans="1:6" s="1" customFormat="1" ht="17" customHeight="1" x14ac:dyDescent="0.2">
      <c r="C15" s="27" t="s">
        <v>34</v>
      </c>
      <c r="D15" s="27" t="s">
        <v>50</v>
      </c>
      <c r="E15" s="41"/>
    </row>
    <row r="16" spans="1:6" s="1" customFormat="1" ht="17" customHeight="1" x14ac:dyDescent="0.2">
      <c r="C16" s="27">
        <v>1</v>
      </c>
      <c r="D16" s="26" t="s">
        <v>21</v>
      </c>
      <c r="E16" s="41"/>
    </row>
    <row r="17" spans="2:6" s="1" customFormat="1" ht="17" customHeight="1" x14ac:dyDescent="0.2">
      <c r="C17" s="27">
        <v>2</v>
      </c>
      <c r="D17" s="26" t="s">
        <v>22</v>
      </c>
      <c r="E17" s="41"/>
    </row>
    <row r="18" spans="2:6" s="1" customFormat="1" ht="17" customHeight="1" x14ac:dyDescent="0.2">
      <c r="C18" s="27">
        <v>3</v>
      </c>
      <c r="D18" s="26" t="s">
        <v>23</v>
      </c>
      <c r="E18" s="41"/>
    </row>
    <row r="19" spans="2:6" s="1" customFormat="1" ht="17" customHeight="1" x14ac:dyDescent="0.2">
      <c r="C19" s="27">
        <v>4</v>
      </c>
      <c r="D19" s="26" t="s">
        <v>24</v>
      </c>
      <c r="E19" s="41"/>
    </row>
    <row r="20" spans="2:6" s="1" customFormat="1" ht="17" customHeight="1" x14ac:dyDescent="0.2">
      <c r="C20" s="27">
        <v>5</v>
      </c>
      <c r="D20" s="26" t="s">
        <v>25</v>
      </c>
      <c r="E20" s="41"/>
    </row>
    <row r="21" spans="2:6" s="1" customFormat="1" x14ac:dyDescent="0.2">
      <c r="B21" s="22"/>
      <c r="C21" s="22"/>
      <c r="D21" s="22"/>
      <c r="E21" s="42"/>
    </row>
    <row r="22" spans="2:6" s="1" customFormat="1" x14ac:dyDescent="0.2">
      <c r="B22" s="2"/>
      <c r="D22" s="22"/>
      <c r="E22" s="42"/>
    </row>
    <row r="23" spans="2:6" x14ac:dyDescent="0.2">
      <c r="B23" s="21" t="s">
        <v>0</v>
      </c>
      <c r="C23" s="21"/>
      <c r="D23" s="15"/>
      <c r="E23" s="43"/>
    </row>
    <row r="24" spans="2:6" s="1" customFormat="1" x14ac:dyDescent="0.2">
      <c r="B24" s="3"/>
      <c r="C24" s="3"/>
      <c r="D24" s="22"/>
      <c r="E24" s="42"/>
    </row>
    <row r="25" spans="2:6" s="1" customFormat="1" ht="17" x14ac:dyDescent="0.2">
      <c r="B25" s="3"/>
      <c r="C25" s="23"/>
      <c r="D25" s="23" t="s">
        <v>67</v>
      </c>
      <c r="E25" s="14" t="s">
        <v>42</v>
      </c>
    </row>
    <row r="26" spans="2:6" x14ac:dyDescent="0.2">
      <c r="C26" s="3" t="s">
        <v>43</v>
      </c>
      <c r="D26" s="17" t="s">
        <v>6</v>
      </c>
      <c r="E26" s="56"/>
      <c r="F26" s="46" t="str">
        <f>IF(OR(E26="",E26=1,E26=2,E26=3,E26=4,E26=5),"","MUST BE NUMERIC ENTRY 1-5 -- PLEASE REVISE ENTRY")</f>
        <v/>
      </c>
    </row>
    <row r="27" spans="2:6" x14ac:dyDescent="0.2">
      <c r="C27" s="3" t="s">
        <v>44</v>
      </c>
      <c r="D27" s="17" t="s">
        <v>1</v>
      </c>
      <c r="E27" s="56"/>
      <c r="F27" s="46" t="str">
        <f>IF(OR(E27="",E27=1,E27=2,E27=3,E27=4,E27=5),"","MUST BE NUMERIC ENTRY 1-5 -- PLEASE REVISE ENTRY")</f>
        <v/>
      </c>
    </row>
    <row r="28" spans="2:6" x14ac:dyDescent="0.2">
      <c r="C28" s="3" t="s">
        <v>45</v>
      </c>
      <c r="D28" s="17" t="s">
        <v>8</v>
      </c>
      <c r="E28" s="56"/>
      <c r="F28" s="46" t="str">
        <f t="shared" ref="F28:F31" si="0">IF(OR(E28="",E28=1,E28=2,E28=3,E28=4,E28=5),"","MUST BE NUMERIC ENTRY 1-5 -- PLEASE REVISE ENTRY")</f>
        <v/>
      </c>
    </row>
    <row r="29" spans="2:6" x14ac:dyDescent="0.2">
      <c r="C29" s="3" t="s">
        <v>46</v>
      </c>
      <c r="D29" s="17" t="s">
        <v>2</v>
      </c>
      <c r="E29" s="56"/>
      <c r="F29" s="46" t="str">
        <f t="shared" si="0"/>
        <v/>
      </c>
    </row>
    <row r="30" spans="2:6" x14ac:dyDescent="0.2">
      <c r="C30" s="3" t="s">
        <v>47</v>
      </c>
      <c r="D30" s="17" t="s">
        <v>3</v>
      </c>
      <c r="E30" s="56"/>
      <c r="F30" s="46" t="str">
        <f t="shared" si="0"/>
        <v/>
      </c>
    </row>
    <row r="31" spans="2:6" x14ac:dyDescent="0.2">
      <c r="C31" s="4" t="s">
        <v>48</v>
      </c>
      <c r="D31" s="24" t="s">
        <v>4</v>
      </c>
      <c r="E31" s="57"/>
      <c r="F31" s="46" t="str">
        <f t="shared" si="0"/>
        <v/>
      </c>
    </row>
    <row r="32" spans="2:6" x14ac:dyDescent="0.2">
      <c r="C32" s="20" t="s">
        <v>68</v>
      </c>
      <c r="D32" s="25"/>
      <c r="E32" s="53">
        <f>SUM(E26:E31)</f>
        <v>0</v>
      </c>
      <c r="F32" s="46" t="str">
        <f>IF(AND(COUNT(E26:E31)&lt;6,COUNT(E26:E31)&gt;0),"WARNING, MISSING MICRO-SKILL SCORE(S)!!!","")</f>
        <v/>
      </c>
    </row>
    <row r="33" spans="2:6" x14ac:dyDescent="0.2">
      <c r="C33" s="20"/>
      <c r="D33" s="25"/>
    </row>
    <row r="34" spans="2:6" x14ac:dyDescent="0.2">
      <c r="D34" s="28" t="s">
        <v>51</v>
      </c>
      <c r="E34" s="56"/>
      <c r="F34" s="46" t="str">
        <f>IF(AND(COUNT(E26:E31)&gt;0,E34=""),"WARNING, MISSING TIME!!!","")</f>
        <v/>
      </c>
    </row>
    <row r="36" spans="2:6" x14ac:dyDescent="0.2">
      <c r="B36" s="21" t="s">
        <v>5</v>
      </c>
      <c r="C36" s="21"/>
      <c r="D36" s="15"/>
      <c r="E36" s="43"/>
    </row>
    <row r="37" spans="2:6" s="1" customFormat="1" x14ac:dyDescent="0.2">
      <c r="B37" s="3"/>
      <c r="C37" s="3"/>
      <c r="D37" s="22"/>
      <c r="E37" s="42"/>
    </row>
    <row r="38" spans="2:6" s="1" customFormat="1" ht="17" x14ac:dyDescent="0.2">
      <c r="B38" s="3"/>
      <c r="C38" s="23"/>
      <c r="D38" s="23" t="s">
        <v>67</v>
      </c>
      <c r="E38" s="14" t="s">
        <v>42</v>
      </c>
    </row>
    <row r="39" spans="2:6" x14ac:dyDescent="0.2">
      <c r="C39" s="3" t="s">
        <v>43</v>
      </c>
      <c r="D39" s="17" t="s">
        <v>6</v>
      </c>
      <c r="E39" s="56"/>
      <c r="F39" s="46" t="str">
        <f t="shared" ref="F39:F45" si="1">IF(OR(E39="",E39=1,E39=2,E39=3,E39=4,E39=5),"","MUST BE NUMERIC ENTRY 1-5 -- PLEASE REVISE ENTRY")</f>
        <v/>
      </c>
    </row>
    <row r="40" spans="2:6" x14ac:dyDescent="0.2">
      <c r="C40" s="3" t="s">
        <v>44</v>
      </c>
      <c r="D40" s="17" t="s">
        <v>1</v>
      </c>
      <c r="E40" s="56"/>
      <c r="F40" s="46" t="str">
        <f t="shared" si="1"/>
        <v/>
      </c>
    </row>
    <row r="41" spans="2:6" x14ac:dyDescent="0.2">
      <c r="C41" s="3" t="s">
        <v>45</v>
      </c>
      <c r="D41" s="17" t="s">
        <v>7</v>
      </c>
      <c r="E41" s="56"/>
      <c r="F41" s="46" t="str">
        <f t="shared" si="1"/>
        <v/>
      </c>
    </row>
    <row r="42" spans="2:6" x14ac:dyDescent="0.2">
      <c r="C42" s="3" t="s">
        <v>46</v>
      </c>
      <c r="D42" s="17" t="s">
        <v>8</v>
      </c>
      <c r="E42" s="56"/>
      <c r="F42" s="46" t="str">
        <f t="shared" si="1"/>
        <v/>
      </c>
    </row>
    <row r="43" spans="2:6" x14ac:dyDescent="0.2">
      <c r="C43" s="3" t="s">
        <v>47</v>
      </c>
      <c r="D43" s="17" t="s">
        <v>2</v>
      </c>
      <c r="E43" s="56"/>
      <c r="F43" s="46" t="str">
        <f t="shared" si="1"/>
        <v/>
      </c>
    </row>
    <row r="44" spans="2:6" x14ac:dyDescent="0.2">
      <c r="C44" s="3" t="s">
        <v>48</v>
      </c>
      <c r="D44" s="17" t="s">
        <v>3</v>
      </c>
      <c r="E44" s="56"/>
      <c r="F44" s="46" t="str">
        <f t="shared" si="1"/>
        <v/>
      </c>
    </row>
    <row r="45" spans="2:6" x14ac:dyDescent="0.2">
      <c r="C45" s="4" t="s">
        <v>49</v>
      </c>
      <c r="D45" s="24" t="s">
        <v>4</v>
      </c>
      <c r="E45" s="57"/>
      <c r="F45" s="46" t="str">
        <f t="shared" si="1"/>
        <v/>
      </c>
    </row>
    <row r="46" spans="2:6" x14ac:dyDescent="0.2">
      <c r="C46" s="20" t="s">
        <v>68</v>
      </c>
      <c r="D46" s="25"/>
      <c r="E46" s="53">
        <f>SUM(E39:E45)</f>
        <v>0</v>
      </c>
      <c r="F46" s="46" t="str">
        <f>IF(AND(COUNT(E39:E45)&lt;7,COUNT(E39:E45)&gt;0),"WARNING, MISSING MICRO-SKILL SCORE(S)!!!","")</f>
        <v/>
      </c>
    </row>
    <row r="48" spans="2:6" x14ac:dyDescent="0.2">
      <c r="D48" s="28" t="s">
        <v>51</v>
      </c>
      <c r="E48" s="56"/>
      <c r="F48" s="46" t="str">
        <f>IF(AND(COUNT(E39:E45)&gt;0,E48=""),"WARNING, MISSING TIME!!!","")</f>
        <v/>
      </c>
    </row>
    <row r="50" spans="2:6" x14ac:dyDescent="0.2">
      <c r="B50" s="21" t="s">
        <v>9</v>
      </c>
      <c r="C50" s="21"/>
      <c r="D50" s="15"/>
      <c r="E50" s="43"/>
    </row>
    <row r="51" spans="2:6" s="1" customFormat="1" x14ac:dyDescent="0.2">
      <c r="B51" s="3"/>
      <c r="C51" s="3"/>
      <c r="D51" s="22"/>
      <c r="E51" s="42"/>
    </row>
    <row r="52" spans="2:6" s="1" customFormat="1" ht="17" x14ac:dyDescent="0.2">
      <c r="B52" s="3"/>
      <c r="C52" s="23"/>
      <c r="D52" s="23" t="s">
        <v>67</v>
      </c>
      <c r="E52" s="14" t="s">
        <v>42</v>
      </c>
    </row>
    <row r="53" spans="2:6" x14ac:dyDescent="0.2">
      <c r="C53" s="3" t="s">
        <v>43</v>
      </c>
      <c r="D53" s="17" t="s">
        <v>10</v>
      </c>
      <c r="E53" s="56"/>
      <c r="F53" s="46" t="str">
        <f t="shared" ref="F53:F59" si="2">IF(OR(E53="",E53=1,E53=2,E53=3,E53=4,E53=5),"","MUST BE NUMERIC ENTRY 1-5 -- PLEASE REVISE ENTRY")</f>
        <v/>
      </c>
    </row>
    <row r="54" spans="2:6" x14ac:dyDescent="0.2">
      <c r="C54" s="3" t="s">
        <v>44</v>
      </c>
      <c r="D54" s="17" t="s">
        <v>11</v>
      </c>
      <c r="E54" s="56"/>
      <c r="F54" s="46" t="str">
        <f t="shared" si="2"/>
        <v/>
      </c>
    </row>
    <row r="55" spans="2:6" x14ac:dyDescent="0.2">
      <c r="C55" s="3" t="s">
        <v>45</v>
      </c>
      <c r="D55" s="17" t="s">
        <v>12</v>
      </c>
      <c r="E55" s="56"/>
      <c r="F55" s="46" t="str">
        <f t="shared" si="2"/>
        <v/>
      </c>
    </row>
    <row r="56" spans="2:6" x14ac:dyDescent="0.2">
      <c r="C56" s="3" t="s">
        <v>46</v>
      </c>
      <c r="D56" s="17" t="s">
        <v>13</v>
      </c>
      <c r="E56" s="56"/>
      <c r="F56" s="46" t="str">
        <f t="shared" si="2"/>
        <v/>
      </c>
    </row>
    <row r="57" spans="2:6" x14ac:dyDescent="0.2">
      <c r="C57" s="3" t="s">
        <v>47</v>
      </c>
      <c r="D57" s="17" t="s">
        <v>69</v>
      </c>
      <c r="E57" s="56"/>
      <c r="F57" s="46" t="str">
        <f t="shared" si="2"/>
        <v/>
      </c>
    </row>
    <row r="58" spans="2:6" x14ac:dyDescent="0.2">
      <c r="C58" s="3" t="s">
        <v>48</v>
      </c>
      <c r="D58" s="17" t="s">
        <v>14</v>
      </c>
      <c r="E58" s="56"/>
      <c r="F58" s="46" t="str">
        <f t="shared" si="2"/>
        <v/>
      </c>
    </row>
    <row r="59" spans="2:6" x14ac:dyDescent="0.2">
      <c r="C59" s="4" t="s">
        <v>49</v>
      </c>
      <c r="D59" s="24" t="s">
        <v>4</v>
      </c>
      <c r="E59" s="57"/>
      <c r="F59" s="46" t="str">
        <f t="shared" si="2"/>
        <v/>
      </c>
    </row>
    <row r="60" spans="2:6" x14ac:dyDescent="0.2">
      <c r="C60" s="20" t="s">
        <v>68</v>
      </c>
      <c r="D60" s="25"/>
      <c r="E60" s="53">
        <f>SUM(E53:E59)</f>
        <v>0</v>
      </c>
      <c r="F60" s="46" t="str">
        <f>IF(AND(COUNT(E53:E59)&lt;7,COUNT(E53:E59)&gt;0),"WARNING, MISSING MICRO-SKILL SCORE(S)!!!","")</f>
        <v/>
      </c>
    </row>
    <row r="62" spans="2:6" x14ac:dyDescent="0.2">
      <c r="D62" s="28" t="s">
        <v>51</v>
      </c>
      <c r="E62" s="56"/>
      <c r="F62" s="46" t="str">
        <f>IF(AND(COUNT(E53:E59)&gt;0,E62=""),"WARNING, MISSING TIME!!!","")</f>
        <v/>
      </c>
    </row>
    <row r="64" spans="2:6" x14ac:dyDescent="0.2">
      <c r="B64" s="21" t="s">
        <v>15</v>
      </c>
      <c r="C64" s="21"/>
      <c r="D64" s="15"/>
      <c r="E64" s="43"/>
    </row>
    <row r="65" spans="2:6" s="1" customFormat="1" x14ac:dyDescent="0.2">
      <c r="B65" s="3"/>
      <c r="C65" s="3"/>
      <c r="D65" s="22"/>
      <c r="E65" s="42"/>
    </row>
    <row r="66" spans="2:6" s="1" customFormat="1" ht="17" x14ac:dyDescent="0.2">
      <c r="B66" s="3"/>
      <c r="C66" s="23"/>
      <c r="D66" s="23" t="s">
        <v>67</v>
      </c>
      <c r="E66" s="14" t="s">
        <v>42</v>
      </c>
    </row>
    <row r="67" spans="2:6" x14ac:dyDescent="0.2">
      <c r="C67" s="3" t="s">
        <v>43</v>
      </c>
      <c r="D67" s="17" t="s">
        <v>10</v>
      </c>
      <c r="E67" s="56"/>
      <c r="F67" s="46" t="str">
        <f t="shared" ref="F67:F72" si="3">IF(OR(E67="",E67=1,E67=2,E67=3,E67=4,E67=5),"","MUST BE NUMERIC ENTRY 1-5 -- PLEASE REVISE ENTRY")</f>
        <v/>
      </c>
    </row>
    <row r="68" spans="2:6" x14ac:dyDescent="0.2">
      <c r="C68" s="3" t="s">
        <v>44</v>
      </c>
      <c r="D68" s="17" t="s">
        <v>11</v>
      </c>
      <c r="E68" s="56"/>
      <c r="F68" s="46" t="str">
        <f t="shared" si="3"/>
        <v/>
      </c>
    </row>
    <row r="69" spans="2:6" x14ac:dyDescent="0.2">
      <c r="C69" s="3" t="s">
        <v>45</v>
      </c>
      <c r="D69" s="17" t="s">
        <v>16</v>
      </c>
      <c r="E69" s="56"/>
      <c r="F69" s="46" t="str">
        <f t="shared" si="3"/>
        <v/>
      </c>
    </row>
    <row r="70" spans="2:6" x14ac:dyDescent="0.2">
      <c r="C70" s="3" t="s">
        <v>46</v>
      </c>
      <c r="D70" s="17" t="s">
        <v>17</v>
      </c>
      <c r="E70" s="56"/>
      <c r="F70" s="46" t="str">
        <f t="shared" si="3"/>
        <v/>
      </c>
    </row>
    <row r="71" spans="2:6" x14ac:dyDescent="0.2">
      <c r="C71" s="3" t="s">
        <v>47</v>
      </c>
      <c r="D71" s="17" t="s">
        <v>13</v>
      </c>
      <c r="E71" s="56"/>
      <c r="F71" s="46" t="str">
        <f t="shared" si="3"/>
        <v/>
      </c>
    </row>
    <row r="72" spans="2:6" x14ac:dyDescent="0.2">
      <c r="C72" s="4" t="s">
        <v>48</v>
      </c>
      <c r="D72" s="24" t="s">
        <v>4</v>
      </c>
      <c r="E72" s="57"/>
      <c r="F72" s="46" t="str">
        <f t="shared" si="3"/>
        <v/>
      </c>
    </row>
    <row r="73" spans="2:6" x14ac:dyDescent="0.2">
      <c r="C73" s="20" t="s">
        <v>68</v>
      </c>
      <c r="D73" s="25"/>
      <c r="E73" s="53">
        <f>SUM(E67:E72)</f>
        <v>0</v>
      </c>
      <c r="F73" s="46" t="str">
        <f>IF(AND(COUNT(E67:E72)&lt;6,COUNT(E67:E72)&gt;0),"WARNING, MISSING MICRO-SKILL SCORE(S)!!!","")</f>
        <v/>
      </c>
    </row>
    <row r="74" spans="2:6" x14ac:dyDescent="0.2">
      <c r="C74" s="20"/>
      <c r="D74" s="25"/>
    </row>
    <row r="75" spans="2:6" x14ac:dyDescent="0.2">
      <c r="D75" s="28" t="s">
        <v>51</v>
      </c>
      <c r="E75" s="56"/>
      <c r="F75" s="46" t="str">
        <f>IF(AND(COUNT(E67:E72)&gt;0,E75=""),"WARNING, MISSING TIME!!!","")</f>
        <v/>
      </c>
    </row>
    <row r="77" spans="2:6" x14ac:dyDescent="0.2">
      <c r="B77" s="21" t="s">
        <v>18</v>
      </c>
      <c r="C77" s="21"/>
      <c r="D77" s="15"/>
      <c r="E77" s="43"/>
    </row>
    <row r="78" spans="2:6" s="1" customFormat="1" x14ac:dyDescent="0.2">
      <c r="B78" s="3"/>
      <c r="C78" s="3"/>
      <c r="D78" s="22"/>
      <c r="E78" s="42"/>
    </row>
    <row r="79" spans="2:6" s="1" customFormat="1" ht="17" x14ac:dyDescent="0.2">
      <c r="B79" s="3"/>
      <c r="C79" s="23"/>
      <c r="D79" s="23" t="s">
        <v>67</v>
      </c>
      <c r="E79" s="14" t="s">
        <v>42</v>
      </c>
    </row>
    <row r="80" spans="2:6" x14ac:dyDescent="0.2">
      <c r="C80" s="3" t="s">
        <v>43</v>
      </c>
      <c r="D80" s="17" t="s">
        <v>10</v>
      </c>
      <c r="E80" s="56"/>
      <c r="F80" s="46" t="str">
        <f t="shared" ref="F80:F86" si="4">IF(OR(E80="",E80=1,E80=2,E80=3,E80=4,E80=5),"","MUST BE NUMERIC ENTRY 1-5 -- PLEASE REVISE ENTRY")</f>
        <v/>
      </c>
    </row>
    <row r="81" spans="2:6" x14ac:dyDescent="0.2">
      <c r="C81" s="3" t="s">
        <v>44</v>
      </c>
      <c r="D81" s="17" t="s">
        <v>11</v>
      </c>
      <c r="E81" s="56"/>
      <c r="F81" s="46" t="str">
        <f t="shared" si="4"/>
        <v/>
      </c>
    </row>
    <row r="82" spans="2:6" x14ac:dyDescent="0.2">
      <c r="C82" s="3" t="s">
        <v>45</v>
      </c>
      <c r="D82" s="17" t="s">
        <v>12</v>
      </c>
      <c r="E82" s="56"/>
      <c r="F82" s="46" t="str">
        <f t="shared" si="4"/>
        <v/>
      </c>
    </row>
    <row r="83" spans="2:6" x14ac:dyDescent="0.2">
      <c r="C83" s="3" t="s">
        <v>46</v>
      </c>
      <c r="D83" s="17" t="s">
        <v>13</v>
      </c>
      <c r="E83" s="56"/>
      <c r="F83" s="46" t="str">
        <f t="shared" si="4"/>
        <v/>
      </c>
    </row>
    <row r="84" spans="2:6" x14ac:dyDescent="0.2">
      <c r="C84" s="3" t="s">
        <v>47</v>
      </c>
      <c r="D84" s="17" t="s">
        <v>19</v>
      </c>
      <c r="E84" s="56"/>
      <c r="F84" s="46" t="str">
        <f t="shared" si="4"/>
        <v/>
      </c>
    </row>
    <row r="85" spans="2:6" x14ac:dyDescent="0.2">
      <c r="C85" s="3" t="s">
        <v>48</v>
      </c>
      <c r="D85" s="17" t="s">
        <v>14</v>
      </c>
      <c r="E85" s="56"/>
      <c r="F85" s="46" t="str">
        <f t="shared" si="4"/>
        <v/>
      </c>
    </row>
    <row r="86" spans="2:6" x14ac:dyDescent="0.2">
      <c r="C86" s="4" t="s">
        <v>49</v>
      </c>
      <c r="D86" s="24" t="s">
        <v>4</v>
      </c>
      <c r="E86" s="57"/>
      <c r="F86" s="46" t="str">
        <f t="shared" si="4"/>
        <v/>
      </c>
    </row>
    <row r="87" spans="2:6" x14ac:dyDescent="0.2">
      <c r="C87" s="20" t="s">
        <v>68</v>
      </c>
      <c r="D87" s="25"/>
      <c r="E87" s="53">
        <f>SUM(E80:E86)</f>
        <v>0</v>
      </c>
      <c r="F87" s="46" t="str">
        <f>IF(AND(COUNT(E80:E86)&lt;7,COUNT(E80:E86)&gt;0),"WARNING, MISSING MICRO-SKILL SCORE(S)!!!","")</f>
        <v/>
      </c>
    </row>
    <row r="89" spans="2:6" x14ac:dyDescent="0.2">
      <c r="D89" s="28" t="s">
        <v>51</v>
      </c>
      <c r="E89" s="56"/>
      <c r="F89" s="46" t="str">
        <f>IF(AND(COUNT(E80:E86)&gt;0,E89=""),"WARNING, MISSING TIME!!!","")</f>
        <v/>
      </c>
    </row>
    <row r="90" spans="2:6" x14ac:dyDescent="0.2">
      <c r="D90" s="28"/>
    </row>
    <row r="91" spans="2:6" x14ac:dyDescent="0.2">
      <c r="B91" s="21" t="s">
        <v>20</v>
      </c>
      <c r="C91" s="21"/>
      <c r="D91" s="15"/>
      <c r="E91" s="43"/>
    </row>
    <row r="92" spans="2:6" s="1" customFormat="1" x14ac:dyDescent="0.2">
      <c r="B92" s="3"/>
      <c r="C92" s="3"/>
      <c r="D92" s="22"/>
      <c r="E92" s="42"/>
    </row>
    <row r="93" spans="2:6" s="1" customFormat="1" ht="17" x14ac:dyDescent="0.2">
      <c r="B93" s="3"/>
      <c r="C93" s="23"/>
      <c r="D93" s="23" t="s">
        <v>67</v>
      </c>
      <c r="E93" s="14" t="s">
        <v>42</v>
      </c>
    </row>
    <row r="94" spans="2:6" x14ac:dyDescent="0.2">
      <c r="C94" s="3" t="s">
        <v>43</v>
      </c>
      <c r="D94" s="17" t="s">
        <v>10</v>
      </c>
      <c r="E94" s="56"/>
      <c r="F94" s="46" t="str">
        <f t="shared" ref="F94:F99" si="5">IF(OR(E94="",E94=1,E94=2,E94=3,E94=4,E94=5),"","MUST BE NUMERIC ENTRY 1-5 -- PLEASE REVISE ENTRY")</f>
        <v/>
      </c>
    </row>
    <row r="95" spans="2:6" x14ac:dyDescent="0.2">
      <c r="C95" s="3" t="s">
        <v>44</v>
      </c>
      <c r="D95" s="17" t="s">
        <v>11</v>
      </c>
      <c r="E95" s="56"/>
      <c r="F95" s="46" t="str">
        <f t="shared" si="5"/>
        <v/>
      </c>
    </row>
    <row r="96" spans="2:6" x14ac:dyDescent="0.2">
      <c r="C96" s="3" t="s">
        <v>45</v>
      </c>
      <c r="D96" s="17" t="s">
        <v>70</v>
      </c>
      <c r="E96" s="56"/>
      <c r="F96" s="46" t="str">
        <f t="shared" si="5"/>
        <v/>
      </c>
    </row>
    <row r="97" spans="3:6" x14ac:dyDescent="0.2">
      <c r="C97" s="3" t="s">
        <v>46</v>
      </c>
      <c r="D97" s="17" t="s">
        <v>17</v>
      </c>
      <c r="E97" s="56"/>
      <c r="F97" s="46" t="str">
        <f t="shared" si="5"/>
        <v/>
      </c>
    </row>
    <row r="98" spans="3:6" x14ac:dyDescent="0.2">
      <c r="C98" s="3" t="s">
        <v>47</v>
      </c>
      <c r="D98" s="17" t="s">
        <v>13</v>
      </c>
      <c r="E98" s="56"/>
      <c r="F98" s="46" t="str">
        <f t="shared" si="5"/>
        <v/>
      </c>
    </row>
    <row r="99" spans="3:6" x14ac:dyDescent="0.2">
      <c r="C99" s="4" t="s">
        <v>48</v>
      </c>
      <c r="D99" s="24" t="s">
        <v>4</v>
      </c>
      <c r="E99" s="57"/>
      <c r="F99" s="46" t="str">
        <f t="shared" si="5"/>
        <v/>
      </c>
    </row>
    <row r="100" spans="3:6" x14ac:dyDescent="0.2">
      <c r="C100" s="20" t="s">
        <v>68</v>
      </c>
      <c r="D100" s="25"/>
      <c r="E100" s="53">
        <f>SUM(E94:E99)</f>
        <v>0</v>
      </c>
      <c r="F100" s="46" t="str">
        <f>IF(AND(COUNT(E94:E99)&lt;6,COUNT(E94:E99)&gt;0),"WARNING, MISSING MICRO-SKILL SCORE(S)!!!","")</f>
        <v/>
      </c>
    </row>
    <row r="102" spans="3:6" x14ac:dyDescent="0.2">
      <c r="D102" s="28" t="s">
        <v>51</v>
      </c>
      <c r="E102" s="56"/>
      <c r="F102" s="46" t="str">
        <f>IF(AND(COUNT(E94:E99)&gt;0,E102=""),"WARNING, MISSING TIME!!!","")</f>
        <v/>
      </c>
    </row>
  </sheetData>
  <sheetProtection algorithmName="SHA-512" hashValue="i9LgvyagPR9lOpefaUs0N+0WzL/FjFRTmcr2HZq8hgMoGykXMV4vFb9eBumb/3H1m/8B2qVSGWR7OmA72aNOkg==" saltValue="jX+kKUzq7VmtUSkfiTqzcg==" spinCount="100000" sheet="1" objects="1" scenarios="1"/>
  <dataValidations count="2">
    <dataValidation type="whole" allowBlank="1" showInputMessage="1" showErrorMessage="1" prompt="Please enter number between 1 and 5" sqref="E26:E31 E39:E45 E53:E59 E67:E72 E80:E86 E94:E99" xr:uid="{D82D3F80-E23D-3246-A172-FC2D0F0C9C2E}">
      <formula1>1</formula1>
      <formula2>5</formula2>
    </dataValidation>
    <dataValidation type="decimal" allowBlank="1" showInputMessage="1" showErrorMessage="1" prompt="Please enter whole number" sqref="E34 E48 E62 E75 E89 E102" xr:uid="{28B534C4-5159-1D4D-A489-103124028213}">
      <formula1>1</formula1>
      <formula2>1000000000000</formula2>
    </dataValidation>
  </dataValidations>
  <pageMargins left="0.7" right="0.7" top="0.75" bottom="0.75" header="0.3" footer="0.3"/>
  <pageSetup scale="4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9A1F5-B9AF-C847-92F2-F474EAC9B1B3}">
  <dimension ref="A1:W49"/>
  <sheetViews>
    <sheetView showGridLines="0" zoomScale="111" zoomScaleNormal="100" workbookViewId="0"/>
  </sheetViews>
  <sheetFormatPr baseColWidth="10" defaultRowHeight="16" x14ac:dyDescent="0.2"/>
  <cols>
    <col min="1" max="1" width="5.83203125" customWidth="1"/>
    <col min="2" max="2" width="29.33203125" customWidth="1"/>
    <col min="3" max="4" width="14" customWidth="1"/>
    <col min="5" max="5" width="2.5" customWidth="1"/>
    <col min="6" max="7" width="17.33203125" customWidth="1"/>
    <col min="8" max="8" width="2.5" customWidth="1"/>
    <col min="9" max="9" width="17.6640625" customWidth="1"/>
    <col min="10" max="10" width="2.5" customWidth="1"/>
    <col min="11" max="12" width="13.5" customWidth="1"/>
  </cols>
  <sheetData>
    <row r="1" spans="1:23" s="8" customFormat="1" ht="22.5" customHeight="1" x14ac:dyDescent="0.2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>
        <f ca="1">NOW()</f>
        <v>44962.469994560182</v>
      </c>
      <c r="N1" s="5"/>
      <c r="O1" s="5"/>
      <c r="P1" s="5"/>
      <c r="Q1" s="5"/>
      <c r="R1" s="5"/>
      <c r="S1" s="5"/>
      <c r="T1" s="6"/>
      <c r="U1" s="5"/>
      <c r="V1" s="5"/>
    </row>
    <row r="2" spans="1:23" s="8" customFormat="1" ht="3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9"/>
      <c r="V2" s="9"/>
      <c r="W2" s="9"/>
    </row>
    <row r="3" spans="1:23" s="8" customFormat="1" ht="0.75" customHeight="1" x14ac:dyDescent="0.2">
      <c r="T3" s="11"/>
    </row>
    <row r="4" spans="1:23" s="8" customFormat="1" ht="15" x14ac:dyDescent="0.2">
      <c r="A4" s="12" t="s">
        <v>53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3"/>
      <c r="U4" s="12"/>
      <c r="V4" s="12"/>
      <c r="W4" s="12"/>
    </row>
    <row r="7" spans="1:23" x14ac:dyDescent="0.2">
      <c r="B7" s="21" t="s">
        <v>27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9" spans="1:23" x14ac:dyDescent="0.2">
      <c r="C9" s="19" t="s">
        <v>39</v>
      </c>
      <c r="D9" s="16"/>
      <c r="F9" s="19" t="s">
        <v>40</v>
      </c>
      <c r="G9" s="16"/>
    </row>
    <row r="10" spans="1:23" x14ac:dyDescent="0.2">
      <c r="C10" s="18" t="s">
        <v>36</v>
      </c>
      <c r="D10" s="18" t="s">
        <v>37</v>
      </c>
      <c r="F10" s="18" t="s">
        <v>36</v>
      </c>
      <c r="G10" s="18" t="s">
        <v>37</v>
      </c>
    </row>
    <row r="11" spans="1:23" x14ac:dyDescent="0.2">
      <c r="B11" s="20" t="s">
        <v>28</v>
      </c>
      <c r="C11" s="33">
        <v>28.571428571428573</v>
      </c>
      <c r="D11" s="33">
        <v>1.4525460784051258</v>
      </c>
      <c r="E11" s="34"/>
      <c r="F11" s="33">
        <v>36.857142857142854</v>
      </c>
      <c r="G11" s="33">
        <v>13.637375919802974</v>
      </c>
    </row>
    <row r="12" spans="1:23" x14ac:dyDescent="0.2">
      <c r="B12" s="20" t="s">
        <v>29</v>
      </c>
      <c r="C12" s="33">
        <v>33.857142857142854</v>
      </c>
      <c r="D12" s="33">
        <v>1.1673205911990769</v>
      </c>
      <c r="E12" s="34"/>
      <c r="F12" s="33">
        <v>41.142857142857146</v>
      </c>
      <c r="G12" s="33">
        <v>11.614693233189543</v>
      </c>
    </row>
    <row r="13" spans="1:23" x14ac:dyDescent="0.2">
      <c r="B13" s="20" t="s">
        <v>30</v>
      </c>
      <c r="C13" s="33">
        <v>33.714285714285715</v>
      </c>
      <c r="D13" s="33">
        <v>2.5246042013801637</v>
      </c>
      <c r="E13" s="34"/>
      <c r="F13" s="33">
        <v>75.714285714285708</v>
      </c>
      <c r="G13" s="33">
        <v>17.868875266694978</v>
      </c>
    </row>
    <row r="14" spans="1:23" x14ac:dyDescent="0.2">
      <c r="B14" s="20" t="s">
        <v>31</v>
      </c>
      <c r="C14" s="33">
        <v>27.571428571428573</v>
      </c>
      <c r="D14" s="33">
        <v>2.5634797778466227</v>
      </c>
      <c r="E14" s="34"/>
      <c r="F14" s="33">
        <v>113.07142857142857</v>
      </c>
      <c r="G14" s="33">
        <v>23.328636366604787</v>
      </c>
    </row>
    <row r="15" spans="1:23" x14ac:dyDescent="0.2">
      <c r="B15" s="20" t="s">
        <v>32</v>
      </c>
      <c r="C15" s="33">
        <v>32.071428571428569</v>
      </c>
      <c r="D15" s="33">
        <v>3.1976983480739274</v>
      </c>
      <c r="E15" s="34"/>
      <c r="F15" s="33">
        <v>87.5</v>
      </c>
      <c r="G15" s="33">
        <v>23.296582780115397</v>
      </c>
    </row>
    <row r="16" spans="1:23" x14ac:dyDescent="0.2">
      <c r="B16" s="19" t="s">
        <v>33</v>
      </c>
      <c r="C16" s="48">
        <v>28.5</v>
      </c>
      <c r="D16" s="48">
        <v>2.4099154150493138</v>
      </c>
      <c r="E16" s="34"/>
      <c r="F16" s="48">
        <v>126.78571428571429</v>
      </c>
      <c r="G16" s="48">
        <v>34.241626874157276</v>
      </c>
    </row>
    <row r="17" spans="2:13" x14ac:dyDescent="0.2">
      <c r="B17" s="20" t="s">
        <v>76</v>
      </c>
      <c r="C17" s="33">
        <v>184.28571428571428</v>
      </c>
      <c r="D17" s="33">
        <v>8.8354928592543178</v>
      </c>
      <c r="E17" s="34"/>
      <c r="F17" s="33">
        <v>481.07142857142856</v>
      </c>
      <c r="G17" s="33">
        <v>92.620370151673285</v>
      </c>
    </row>
    <row r="18" spans="2:13" x14ac:dyDescent="0.2">
      <c r="B18" s="20"/>
      <c r="C18" s="33"/>
      <c r="D18" s="33"/>
      <c r="E18" s="34"/>
      <c r="F18" s="33"/>
      <c r="G18" s="33"/>
    </row>
    <row r="19" spans="2:13" x14ac:dyDescent="0.2">
      <c r="B19" s="28" t="s">
        <v>65</v>
      </c>
      <c r="C19" s="45" t="s">
        <v>64</v>
      </c>
    </row>
    <row r="21" spans="2:13" x14ac:dyDescent="0.2">
      <c r="B21" s="21" t="s">
        <v>38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3" spans="2:13" x14ac:dyDescent="0.2">
      <c r="B23" s="20" t="s">
        <v>55</v>
      </c>
      <c r="C23" s="67">
        <f>Inputs!D11</f>
        <v>0</v>
      </c>
      <c r="D23" s="67"/>
    </row>
    <row r="24" spans="2:13" x14ac:dyDescent="0.2">
      <c r="B24" s="20" t="s">
        <v>54</v>
      </c>
      <c r="C24" s="67">
        <f>Inputs!D12</f>
        <v>0</v>
      </c>
      <c r="D24" s="67"/>
    </row>
    <row r="25" spans="2:13" ht="16" customHeight="1" x14ac:dyDescent="0.2"/>
    <row r="26" spans="2:13" ht="16" customHeight="1" x14ac:dyDescent="0.2">
      <c r="C26" s="19" t="s">
        <v>66</v>
      </c>
      <c r="D26" s="16"/>
      <c r="F26" s="68" t="s">
        <v>58</v>
      </c>
      <c r="G26" s="68"/>
      <c r="H26" s="68"/>
      <c r="I26" s="68"/>
    </row>
    <row r="27" spans="2:13" ht="35" customHeight="1" x14ac:dyDescent="0.2">
      <c r="C27" s="29" t="s">
        <v>56</v>
      </c>
      <c r="D27" s="29" t="s">
        <v>57</v>
      </c>
      <c r="F27" s="32" t="s">
        <v>60</v>
      </c>
      <c r="G27" s="32" t="s">
        <v>62</v>
      </c>
      <c r="H27" s="30"/>
      <c r="I27" s="31" t="s">
        <v>61</v>
      </c>
      <c r="K27" s="19" t="s">
        <v>41</v>
      </c>
      <c r="L27" s="16"/>
    </row>
    <row r="28" spans="2:13" x14ac:dyDescent="0.2">
      <c r="B28" s="20" t="s">
        <v>28</v>
      </c>
      <c r="C28" s="51" t="str">
        <f>IF(OR(Inputs!F32="WARNING, MISSING MICRO-SKILL SCORE(S)!!!",Inputs!E32=0),"missing score",Inputs!E32)</f>
        <v>missing score</v>
      </c>
      <c r="D28" s="51" t="str">
        <f>IF(Inputs!E34=0,"missing time",Inputs!E34)</f>
        <v>missing time</v>
      </c>
      <c r="F28" s="59" t="str">
        <f>IFERROR(IF(C28&gt;0,ROUND(((C28-C11)/D11)*10+50,0),""),"")</f>
        <v/>
      </c>
      <c r="G28" s="59" t="str">
        <f>IFERROR(IF(D28&gt;0,ROUND((-1*(D28-F11)/G11)*10+50,0),""),"")</f>
        <v/>
      </c>
      <c r="I28" s="59" t="str">
        <f>IFERROR(ROUND(F28*$L$28+G28*$L$29,0),"")</f>
        <v/>
      </c>
      <c r="K28" s="20" t="s">
        <v>63</v>
      </c>
      <c r="L28" s="58">
        <v>0.75</v>
      </c>
      <c r="M28" s="44" t="str">
        <f>IF(OR(L28="",AND(L28&gt;=0,L28&lt;=1,ISNUMBER(L28))),"&lt;-- Input technique weight percentage here","MUST BE NUMERIC ENTRY BETWEEN 0% and 100% -- PLEASE REVISE ENTRY")</f>
        <v>&lt;-- Input technique weight percentage here</v>
      </c>
    </row>
    <row r="29" spans="2:13" x14ac:dyDescent="0.2">
      <c r="B29" s="20" t="s">
        <v>29</v>
      </c>
      <c r="C29" s="51" t="str">
        <f>IF(OR(Inputs!F46="WARNING, MISSING MICRO-SKILL SCORE(S)!!!",Inputs!E46=0),"missing score",Inputs!E46)</f>
        <v>missing score</v>
      </c>
      <c r="D29" s="51" t="str">
        <f>IF(Inputs!E48=0,"missing time",Inputs!E48)</f>
        <v>missing time</v>
      </c>
      <c r="F29" s="59" t="str">
        <f t="shared" ref="F29:F34" si="0">IFERROR(IF(C29&gt;0,ROUND(((C29-C12)/D12)*10+50,0),""),"")</f>
        <v/>
      </c>
      <c r="G29" s="59" t="str">
        <f t="shared" ref="G29:G34" si="1">IFERROR(IF(D29&gt;0,ROUND((-1*(D29-F12)/G12)*10+50,0),""),"")</f>
        <v/>
      </c>
      <c r="I29" s="59" t="str">
        <f t="shared" ref="I29:I34" si="2">IFERROR(ROUND(F29*$L$28+G29*$L$29,0),"")</f>
        <v/>
      </c>
      <c r="K29" s="20" t="s">
        <v>35</v>
      </c>
      <c r="L29" s="50">
        <f>1-L28</f>
        <v>0.25</v>
      </c>
      <c r="M29" s="44"/>
    </row>
    <row r="30" spans="2:13" x14ac:dyDescent="0.2">
      <c r="B30" s="20" t="s">
        <v>30</v>
      </c>
      <c r="C30" s="51" t="str">
        <f>IF(OR(Inputs!F60="WARNING, MISSING MICRO-SKILL SCORE(S)!!!",Inputs!E60=0),"missing score",Inputs!E60)</f>
        <v>missing score</v>
      </c>
      <c r="D30" s="51" t="str">
        <f>IF(Inputs!E62=0,"missing time",Inputs!E62)</f>
        <v>missing time</v>
      </c>
      <c r="F30" s="59" t="str">
        <f t="shared" si="0"/>
        <v/>
      </c>
      <c r="G30" s="59" t="str">
        <f t="shared" si="1"/>
        <v/>
      </c>
      <c r="I30" s="59" t="str">
        <f t="shared" si="2"/>
        <v/>
      </c>
    </row>
    <row r="31" spans="2:13" x14ac:dyDescent="0.2">
      <c r="B31" s="20" t="s">
        <v>31</v>
      </c>
      <c r="C31" s="51" t="str">
        <f>IF(OR(Inputs!F73="WARNING, MISSING MICRO-SKILL SCORE(S)!!!",Inputs!E73=0),"missing score",Inputs!E73)</f>
        <v>missing score</v>
      </c>
      <c r="D31" s="51" t="str">
        <f>IF(Inputs!E75=0,"missing time",Inputs!E75)</f>
        <v>missing time</v>
      </c>
      <c r="F31" s="59" t="str">
        <f t="shared" si="0"/>
        <v/>
      </c>
      <c r="G31" s="59" t="str">
        <f t="shared" si="1"/>
        <v/>
      </c>
      <c r="I31" s="59" t="str">
        <f t="shared" si="2"/>
        <v/>
      </c>
    </row>
    <row r="32" spans="2:13" x14ac:dyDescent="0.2">
      <c r="B32" s="20" t="s">
        <v>32</v>
      </c>
      <c r="C32" s="51" t="str">
        <f>IF(OR(Inputs!F87="WARNING, MISSING MICRO-SKILL SCORE(S)!!!",Inputs!E87=0),"missing score",Inputs!E87)</f>
        <v>missing score</v>
      </c>
      <c r="D32" s="51" t="str">
        <f>IF(Inputs!E89=0,"missing time",Inputs!E89)</f>
        <v>missing time</v>
      </c>
      <c r="F32" s="59" t="str">
        <f t="shared" si="0"/>
        <v/>
      </c>
      <c r="G32" s="59" t="str">
        <f t="shared" si="1"/>
        <v/>
      </c>
      <c r="I32" s="59" t="str">
        <f t="shared" si="2"/>
        <v/>
      </c>
    </row>
    <row r="33" spans="2:12" x14ac:dyDescent="0.2">
      <c r="B33" s="19" t="s">
        <v>33</v>
      </c>
      <c r="C33" s="52" t="str">
        <f>IF(OR(Inputs!F100="WARNING, MISSING MICRO-SKILL SCORE(S)!!!",Inputs!E100=0),"missing score",Inputs!E100)</f>
        <v>missing score</v>
      </c>
      <c r="D33" s="52" t="str">
        <f>IF(Inputs!E102=0,"missing time",Inputs!E102)</f>
        <v>missing time</v>
      </c>
      <c r="F33" s="60" t="str">
        <f t="shared" si="0"/>
        <v/>
      </c>
      <c r="G33" s="60" t="str">
        <f t="shared" si="1"/>
        <v/>
      </c>
      <c r="I33" s="60" t="str">
        <f t="shared" si="2"/>
        <v/>
      </c>
    </row>
    <row r="34" spans="2:12" x14ac:dyDescent="0.2">
      <c r="B34" s="20" t="s">
        <v>76</v>
      </c>
      <c r="C34" s="51" t="str">
        <f>IF(OR(C28="missing score",C29="missing score",C30="missing score",C31="missing score",C32="missing score",C33="missing score"),"missing score",SUM(C28:C33))</f>
        <v>missing score</v>
      </c>
      <c r="D34" s="51" t="str">
        <f>IF(OR(D28="missing time",D29="missing time",D30="missing time",D31="missing time",D32="missing time",D33="missing time"),"missing time",SUM(D28:D33))</f>
        <v>missing time</v>
      </c>
      <c r="F34" s="59" t="str">
        <f t="shared" si="0"/>
        <v/>
      </c>
      <c r="G34" s="59" t="str">
        <f t="shared" si="1"/>
        <v/>
      </c>
      <c r="I34" s="59" t="str">
        <f t="shared" si="2"/>
        <v/>
      </c>
    </row>
    <row r="36" spans="2:12" x14ac:dyDescent="0.2">
      <c r="B36" s="47" t="s">
        <v>74</v>
      </c>
      <c r="F36" s="47" t="s">
        <v>83</v>
      </c>
    </row>
    <row r="37" spans="2:12" x14ac:dyDescent="0.2">
      <c r="B37" s="62" t="s">
        <v>78</v>
      </c>
      <c r="F37" s="69" t="s">
        <v>84</v>
      </c>
      <c r="G37" s="69"/>
      <c r="H37" s="69"/>
      <c r="I37" s="69"/>
    </row>
    <row r="38" spans="2:12" x14ac:dyDescent="0.2">
      <c r="B38" s="61" t="s">
        <v>77</v>
      </c>
      <c r="F38" s="70" t="s">
        <v>79</v>
      </c>
      <c r="G38" s="70"/>
      <c r="H38" s="70"/>
      <c r="I38" s="70"/>
    </row>
    <row r="39" spans="2:12" x14ac:dyDescent="0.2">
      <c r="F39" s="71" t="s">
        <v>81</v>
      </c>
      <c r="G39" s="71"/>
      <c r="H39" s="71"/>
      <c r="I39" s="71"/>
    </row>
    <row r="40" spans="2:12" x14ac:dyDescent="0.2">
      <c r="F40" s="72" t="s">
        <v>82</v>
      </c>
      <c r="G40" s="72"/>
      <c r="H40" s="72"/>
      <c r="I40" s="72"/>
    </row>
    <row r="41" spans="2:12" x14ac:dyDescent="0.2">
      <c r="F41" s="73" t="s">
        <v>80</v>
      </c>
      <c r="G41" s="73"/>
      <c r="H41" s="73"/>
      <c r="I41" s="73"/>
    </row>
    <row r="45" spans="2:12" x14ac:dyDescent="0.2">
      <c r="B45" s="63" t="s">
        <v>59</v>
      </c>
      <c r="C45" s="64"/>
      <c r="D45" s="64"/>
      <c r="E45" s="64"/>
      <c r="F45" s="64"/>
      <c r="G45" s="64"/>
      <c r="H45" s="65"/>
      <c r="I45" s="65"/>
      <c r="J45" s="65"/>
      <c r="K45" s="65"/>
      <c r="L45" s="65"/>
    </row>
    <row r="46" spans="2:12" x14ac:dyDescent="0.2">
      <c r="B46" s="64" t="s">
        <v>71</v>
      </c>
      <c r="C46" s="64"/>
      <c r="D46" s="64"/>
      <c r="E46" s="64"/>
      <c r="F46" s="64"/>
      <c r="G46" s="64"/>
      <c r="H46" s="65"/>
      <c r="I46" s="65"/>
      <c r="J46" s="65"/>
      <c r="K46" s="65"/>
      <c r="L46" s="65"/>
    </row>
    <row r="47" spans="2:12" x14ac:dyDescent="0.2">
      <c r="B47" s="66" t="s">
        <v>72</v>
      </c>
      <c r="C47" s="64"/>
      <c r="D47" s="64"/>
      <c r="E47" s="64"/>
      <c r="F47" s="64"/>
      <c r="G47" s="64"/>
      <c r="H47" s="65"/>
      <c r="I47" s="65"/>
      <c r="J47" s="65"/>
      <c r="K47" s="65"/>
      <c r="L47" s="65"/>
    </row>
    <row r="48" spans="2:12" x14ac:dyDescent="0.2">
      <c r="B48" s="66" t="s">
        <v>75</v>
      </c>
      <c r="C48" s="64"/>
      <c r="D48" s="64"/>
      <c r="E48" s="64"/>
      <c r="F48" s="64"/>
      <c r="G48" s="64"/>
      <c r="H48" s="65"/>
      <c r="I48" s="65"/>
      <c r="J48" s="65"/>
      <c r="K48" s="65"/>
      <c r="L48" s="65"/>
    </row>
    <row r="49" spans="2:12" x14ac:dyDescent="0.2">
      <c r="B49" s="64" t="s">
        <v>73</v>
      </c>
      <c r="C49" s="64"/>
      <c r="D49" s="64"/>
      <c r="E49" s="64"/>
      <c r="F49" s="64"/>
      <c r="G49" s="64"/>
      <c r="H49" s="65"/>
      <c r="I49" s="65"/>
      <c r="J49" s="65"/>
      <c r="K49" s="65"/>
      <c r="L49" s="65"/>
    </row>
  </sheetData>
  <sheetProtection algorithmName="SHA-512" hashValue="cL8KmSEC3sWvXzhWFczEh9mIZpLR1N3bS8ic5vXvvqXZTvbYqnZsNVAfqKX/3NstpLz9fvpBfAOQ/6OrkYACTA==" saltValue="awWTncpAZ9Us+aTzP+2WJg==" spinCount="100000" sheet="1" objects="1" scenarios="1"/>
  <mergeCells count="8">
    <mergeCell ref="F39:I39"/>
    <mergeCell ref="F40:I40"/>
    <mergeCell ref="F41:I41"/>
    <mergeCell ref="C23:D23"/>
    <mergeCell ref="C24:D24"/>
    <mergeCell ref="F26:I26"/>
    <mergeCell ref="F37:I37"/>
    <mergeCell ref="F38:I38"/>
  </mergeCells>
  <conditionalFormatting sqref="F28:G34">
    <cfRule type="cellIs" dxfId="9" priority="20" operator="between">
      <formula>50</formula>
      <formula>10000</formula>
    </cfRule>
    <cfRule type="cellIs" dxfId="8" priority="21" operator="between">
      <formula>40</formula>
      <formula>50</formula>
    </cfRule>
    <cfRule type="cellIs" dxfId="7" priority="22" operator="between">
      <formula>20</formula>
      <formula>40</formula>
    </cfRule>
    <cfRule type="cellIs" dxfId="6" priority="23" operator="lessThan">
      <formula>20</formula>
    </cfRule>
    <cfRule type="beginsWith" dxfId="5" priority="24" stopIfTrue="1" operator="beginsWith" text="&quot;&quot;">
      <formula>LEFT(F28,LEN(""""""))=""""""</formula>
    </cfRule>
  </conditionalFormatting>
  <conditionalFormatting sqref="I28:I34">
    <cfRule type="cellIs" dxfId="4" priority="1" operator="between">
      <formula>50</formula>
      <formula>10000</formula>
    </cfRule>
    <cfRule type="cellIs" dxfId="3" priority="2" operator="between">
      <formula>40</formula>
      <formula>50</formula>
    </cfRule>
    <cfRule type="cellIs" dxfId="2" priority="3" operator="between">
      <formula>20</formula>
      <formula>40</formula>
    </cfRule>
    <cfRule type="cellIs" dxfId="1" priority="4" operator="lessThan">
      <formula>20</formula>
    </cfRule>
    <cfRule type="beginsWith" dxfId="0" priority="5" stopIfTrue="1" operator="beginsWith" text="&quot;&quot;">
      <formula>LEFT(I28,LEN(""""""))=""""""</formula>
    </cfRule>
  </conditionalFormatting>
  <hyperlinks>
    <hyperlink ref="C19" r:id="rId1" xr:uid="{DD73B3CF-39E3-DB4B-8A69-115B92BBE0C6}"/>
  </hyperlinks>
  <pageMargins left="0.7" right="0.7" top="0.75" bottom="0.75" header="0.3" footer="0.3"/>
  <pageSetup scale="53" orientation="portrait" horizontalDpi="0" verticalDpi="0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Inputs</vt:lpstr>
      <vt:lpstr>Scoring Calculator</vt:lpstr>
      <vt:lpstr>Inputs!Print_Area</vt:lpstr>
      <vt:lpstr>'Scoring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Anya Greenberg</dc:creator>
  <cp:lastModifiedBy>Anya Greenberg</cp:lastModifiedBy>
  <cp:lastPrinted>2021-09-08T02:07:15Z</cp:lastPrinted>
  <dcterms:created xsi:type="dcterms:W3CDTF">2021-09-08T01:44:34Z</dcterms:created>
  <dcterms:modified xsi:type="dcterms:W3CDTF">2023-02-05T19:18:04Z</dcterms:modified>
</cp:coreProperties>
</file>